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C:\Users\mathesho\Desktop\Pflegehimi §105\Formular\"/>
    </mc:Choice>
  </mc:AlternateContent>
  <xr:revisionPtr revIDLastSave="0" documentId="8_{DF277637-CFB1-4BA7-A348-7A238806760E}" xr6:coauthVersionLast="47" xr6:coauthVersionMax="47" xr10:uidLastSave="{00000000-0000-0000-0000-000000000000}"/>
  <bookViews>
    <workbookView xWindow="-28920" yWindow="1410" windowWidth="29040" windowHeight="15720" xr2:uid="{153867B8-5BD1-4525-B237-78C4BF0FEA9C}"/>
  </bookViews>
  <sheets>
    <sheet name="Formular Pflegehilfsmittel" sheetId="4" r:id="rId1"/>
  </sheets>
  <definedNames>
    <definedName name="_xlnm.Print_Area" localSheetId="0">'Formular Pflegehilfsmittel'!$A$2:$I$43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4" l="1"/>
  <c r="L32" i="4"/>
  <c r="L17" i="4"/>
  <c r="K17" i="4" s="1" a="1"/>
  <c r="K17" i="4" s="1"/>
  <c r="L18" i="4"/>
  <c r="K18" i="4" s="1" a="1"/>
  <c r="K18" i="4" s="1"/>
  <c r="L19" i="4"/>
  <c r="K19" i="4" s="1" a="1"/>
  <c r="K19" i="4" s="1"/>
  <c r="L20" i="4"/>
  <c r="K20" i="4" s="1" a="1"/>
  <c r="K20" i="4" s="1"/>
  <c r="L21" i="4"/>
  <c r="K21" i="4" s="1" a="1"/>
  <c r="K21" i="4" s="1"/>
  <c r="L22" i="4"/>
  <c r="K22" i="4" s="1" a="1"/>
  <c r="K22" i="4" s="1"/>
  <c r="L23" i="4"/>
  <c r="K23" i="4" s="1" a="1"/>
  <c r="K23" i="4" s="1"/>
  <c r="L24" i="4"/>
  <c r="K24" i="4" s="1" a="1"/>
  <c r="K24" i="4" s="1"/>
  <c r="L25" i="4"/>
  <c r="K25" i="4" s="1" a="1"/>
  <c r="K25" i="4" s="1"/>
  <c r="L26" i="4"/>
  <c r="K26" i="4" s="1" a="1"/>
  <c r="K26" i="4" s="1"/>
  <c r="L27" i="4"/>
  <c r="K27" i="4" s="1" a="1"/>
  <c r="K27" i="4" s="1"/>
  <c r="L16" i="4"/>
  <c r="K16" i="4" s="1" a="1"/>
  <c r="K16" i="4" s="1"/>
  <c r="O11" i="4"/>
  <c r="M11" i="4"/>
  <c r="N5" i="4"/>
  <c r="N11" i="4"/>
  <c r="O5" i="4"/>
  <c r="Q5" i="4"/>
  <c r="T5" i="4"/>
  <c r="S5" i="4"/>
  <c r="R5" i="4"/>
  <c r="M5" i="4"/>
  <c r="U5" i="4"/>
  <c r="N32" i="4"/>
  <c r="M32" i="4"/>
  <c r="L41" i="4"/>
  <c r="K41" i="4" s="1" a="1"/>
  <c r="K41" i="4" s="1"/>
  <c r="L9" i="4"/>
  <c r="K9" i="4" s="1" a="1"/>
  <c r="K9" i="4" s="1"/>
  <c r="M7" i="4"/>
  <c r="N7" i="4"/>
  <c r="O7" i="4"/>
  <c r="L7" i="4"/>
  <c r="L5" i="4"/>
  <c r="K32" i="4" l="1" a="1"/>
  <c r="K32" i="4" s="1"/>
  <c r="K11" i="4" a="1"/>
  <c r="K11" i="4" s="1"/>
  <c r="K5" i="4" a="1"/>
  <c r="K5" i="4" s="1"/>
  <c r="K7" i="4" a="1"/>
  <c r="K7" i="4" s="1"/>
  <c r="F17" i="4" l="1"/>
  <c r="F18" i="4"/>
  <c r="B18" i="4" s="1"/>
  <c r="F19" i="4"/>
  <c r="F20" i="4"/>
  <c r="F21" i="4"/>
  <c r="F22" i="4"/>
  <c r="F23" i="4"/>
  <c r="F24" i="4"/>
  <c r="F25" i="4"/>
  <c r="F26" i="4"/>
  <c r="B26" i="4" s="1"/>
  <c r="F27" i="4"/>
  <c r="B27" i="4" s="1"/>
  <c r="F32" i="4"/>
  <c r="B32" i="4" s="1"/>
  <c r="F16" i="4"/>
  <c r="B16" i="4" l="1"/>
  <c r="F29" i="4"/>
  <c r="B29" i="4" s="1"/>
  <c r="G24" i="4"/>
  <c r="H24" i="4" s="1"/>
  <c r="I24" i="4" s="1"/>
  <c r="B24" i="4"/>
  <c r="G23" i="4"/>
  <c r="H23" i="4" s="1"/>
  <c r="I23" i="4" s="1"/>
  <c r="B23" i="4"/>
  <c r="G22" i="4"/>
  <c r="H22" i="4" s="1"/>
  <c r="I22" i="4" s="1"/>
  <c r="B22" i="4"/>
  <c r="G21" i="4"/>
  <c r="H21" i="4" s="1"/>
  <c r="I21" i="4" s="1"/>
  <c r="B21" i="4"/>
  <c r="G20" i="4"/>
  <c r="H20" i="4" s="1"/>
  <c r="I20" i="4" s="1"/>
  <c r="B20" i="4"/>
  <c r="G19" i="4"/>
  <c r="H19" i="4" s="1"/>
  <c r="I19" i="4" s="1"/>
  <c r="B19" i="4"/>
  <c r="G17" i="4"/>
  <c r="B17" i="4"/>
  <c r="G25" i="4"/>
  <c r="H25" i="4" s="1"/>
  <c r="I25" i="4" s="1"/>
  <c r="B25" i="4"/>
  <c r="G27" i="4"/>
  <c r="H27" i="4" s="1"/>
  <c r="I27" i="4" s="1"/>
  <c r="H17" i="4"/>
  <c r="I17" i="4" s="1"/>
  <c r="G26" i="4"/>
  <c r="H26" i="4" s="1"/>
  <c r="I26" i="4" s="1"/>
  <c r="G18" i="4"/>
  <c r="H18" i="4" s="1"/>
  <c r="I18" i="4" s="1"/>
  <c r="G32" i="4"/>
  <c r="H32" i="4" s="1"/>
  <c r="H33" i="4" s="1"/>
  <c r="G16" i="4"/>
  <c r="H16" i="4" s="1"/>
  <c r="I32" i="4" l="1"/>
  <c r="I16" i="4"/>
  <c r="H29" i="4"/>
  <c r="I33" i="4" l="1"/>
  <c r="H30" i="4"/>
  <c r="I30" i="4" s="1"/>
  <c r="I29" i="4"/>
  <c r="H35" i="4" l="1"/>
  <c r="I35" i="4" s="1"/>
  <c r="H37" i="4" l="1"/>
  <c r="I37" i="4" s="1"/>
  <c r="H38" i="4"/>
  <c r="I3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<sst xmlns="http://schemas.openxmlformats.org/spreadsheetml/2006/main" count="56" uniqueCount="56">
  <si>
    <t>Einzelpreis</t>
  </si>
  <si>
    <t>Netto</t>
  </si>
  <si>
    <t>MwSt</t>
  </si>
  <si>
    <t>Bettschutzeinlagen Einmalgebrauch</t>
  </si>
  <si>
    <t>54.45.01.0001</t>
  </si>
  <si>
    <t>Fingerlinge</t>
  </si>
  <si>
    <t>54.99.01.0001</t>
  </si>
  <si>
    <t>Einmalhandschuhe</t>
  </si>
  <si>
    <t>54.99.01.1001</t>
  </si>
  <si>
    <t>Medizinische Gesichtsmasken</t>
  </si>
  <si>
    <t>54.99.01.2001</t>
  </si>
  <si>
    <t>Partikelfiltrierende Halbmasken</t>
  </si>
  <si>
    <t>54.99.01.5001</t>
  </si>
  <si>
    <t>54.99.01.3001</t>
  </si>
  <si>
    <t>54.99.01.3002</t>
  </si>
  <si>
    <t>54.99.01.4001</t>
  </si>
  <si>
    <t>Händedesinfektionsmittel</t>
  </si>
  <si>
    <t>54.99.02.0001</t>
  </si>
  <si>
    <t>Flächendesinfektionsmittel</t>
  </si>
  <si>
    <t>54.99.02.0002</t>
  </si>
  <si>
    <t>Händedesinfektionstücher</t>
  </si>
  <si>
    <t>54.99.02.0014</t>
  </si>
  <si>
    <t>Flächendesinfektionstücher</t>
  </si>
  <si>
    <t>54.99.02.0015</t>
  </si>
  <si>
    <t>Gesamtsumme PG 54</t>
  </si>
  <si>
    <t>Eigenbeteiligung PG 54</t>
  </si>
  <si>
    <t>Zahlbetrag Kasse</t>
  </si>
  <si>
    <t>Zahlbetrag Patient</t>
  </si>
  <si>
    <t>Pflegehilfsmittel-positionsnummer</t>
  </si>
  <si>
    <t>51.40.01.4</t>
  </si>
  <si>
    <t>Anlage 3 - Erklärung zum Erhalt von Pflegehilfsmitteln (Empfangsbestätigung)</t>
  </si>
  <si>
    <t xml:space="preserve">AC/TK: 11/00/P53 </t>
  </si>
  <si>
    <t>- Zum Verbleib in der Apotheke -</t>
  </si>
  <si>
    <t>IK und Name der Pflegekasse</t>
  </si>
  <si>
    <t xml:space="preserve">Versichertennummer                               </t>
  </si>
  <si>
    <t xml:space="preserve">Versorgungsmonat </t>
  </si>
  <si>
    <t xml:space="preserve">Name des Versicherten, ggf. eines Ansprechpartners </t>
  </si>
  <si>
    <t>Geburtsdatum</t>
  </si>
  <si>
    <t xml:space="preserve">Anschrift des Versicherten, ggf. eines Ansprechpartners </t>
  </si>
  <si>
    <t>Genehmigungskennzeichen</t>
  </si>
  <si>
    <t>Die zuvor genannte Apotheke hat mir heute im augenscheinlich hygienischen und einwandfreien Zustand nachfolgend aufgeführte Pflegehilfsmittel übergeben sowie mich – soweit erforderlich – in den Gebrauch des Pflegehilfsmittels eingewiesen.</t>
  </si>
  <si>
    <t>Datum und Unterschrift der/des Versicherten*</t>
  </si>
  <si>
    <t>*Unterschrift der Betreuungsperson oder des gesetzlichen Vertreters bei Personen, die das 18. Lebensjahr noch nicht vollendet haben</t>
  </si>
  <si>
    <t>Schutzschürzen Einmalgebrauch</t>
  </si>
  <si>
    <t>Schutzschürzen wiederverwendbar</t>
  </si>
  <si>
    <t>Schutzservietten Einmalgebrauch</t>
  </si>
  <si>
    <t xml:space="preserve">     Beihilfe</t>
  </si>
  <si>
    <t>Gesamtpreis 
mit MwSt. in €</t>
  </si>
  <si>
    <t xml:space="preserve">     Zuzahlung PG 51</t>
  </si>
  <si>
    <t>Fehlermeldung</t>
  </si>
  <si>
    <t>Menge St/100ml</t>
  </si>
  <si>
    <t>Ich darf die überlassenen Pflegehilfsmittel keinem Dritten verleihen, übereignen oder verpfänden. Ich bin darüber aufgeklärt worden, dass die Pflegekasse die Kosten nur für solche Pflegehilfsmittel und in dem finanziellen Umfang übernimmt, für die ich eine Kostenübernahmeerklärung durch die Pflegekasse erhalten habe. Kosten für evtl. darüberhinausgehende Leistungen sind von mir selbst zu tragen. Eine Durchschrift dieser Erklärung habe ich erhalten. Weiterhin bin ich darauf hingewiesen worden, dass ich die erhaltenen Produkte ausnahmslos für die häusliche Pflege durch eine private Pflegeperson (und nicht durch Pflegedienste oder Einrichtungen der Tagespflege) verwenden darf.</t>
  </si>
  <si>
    <t>Brutto</t>
  </si>
  <si>
    <t>IK, Name und Adresse der Apotheke, Telefon</t>
  </si>
  <si>
    <r>
      <t>Bezeichnung</t>
    </r>
    <r>
      <rPr>
        <b/>
        <sz val="6"/>
        <color theme="1"/>
        <rFont val="Calibri"/>
        <family val="2"/>
      </rPr>
      <t xml:space="preserve"> (Nettogesamtpreis in €)</t>
    </r>
  </si>
  <si>
    <r>
      <t xml:space="preserve">Bettschutzeinlagen </t>
    </r>
    <r>
      <rPr>
        <sz val="10"/>
        <color theme="1"/>
        <rFont val="Calibri"/>
        <family val="2"/>
      </rPr>
      <t>wiederverwendbar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</si>
</sst>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mm/yyyy"/>
  </numFmts>
  <fonts count="23"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font>
    <font>
      <b/>
      <sz val="12"/>
      <color theme="1"/>
      <name val="Calibri"/>
      <family val="2"/>
    </font>
    <font>
      <sz val="12"/>
      <color theme="0" tint="-0.249977111117893"/>
      <name val="Calibri"/>
      <family val="2"/>
    </font>
    <font>
      <sz val="10"/>
      <color theme="1"/>
      <name val="Calibri"/>
      <family val="2"/>
    </font>
    <font>
      <b/>
      <sz val="11"/>
      <color theme="1"/>
      <name val="Calibri"/>
      <family val="2"/>
    </font>
    <font>
      <sz val="6"/>
      <color theme="1"/>
      <name val="Calibri"/>
      <family val="2"/>
    </font>
    <font>
      <sz val="9"/>
      <color theme="1"/>
      <name val="Calibri"/>
      <family val="2"/>
    </font>
    <font>
      <sz val="8"/>
      <color theme="1"/>
      <name val="Calibri"/>
      <family val="2"/>
    </font>
    <font>
      <sz val="7"/>
      <color theme="1"/>
      <name val="Calibri"/>
      <family val="2"/>
    </font>
    <font>
      <b/>
      <sz val="12"/>
      <color theme="0" tint="-0.249977111117893"/>
      <name val="Calibri"/>
      <family val="2"/>
    </font>
    <font>
      <b/>
      <sz val="11"/>
      <color theme="0" tint="-0.249977111117893"/>
      <name val="Calibri"/>
      <family val="2"/>
    </font>
    <font>
      <sz val="11"/>
      <color theme="1"/>
      <name val="Calibri"/>
      <family val="2"/>
    </font>
    <font>
      <sz val="11"/>
      <color theme="0" tint="-0.249977111117893"/>
      <name val="Calibri"/>
      <family val="2"/>
    </font>
    <font>
      <sz val="10"/>
      <color theme="0" tint="-0.249977111117893"/>
      <name val="Calibri"/>
      <family val="2"/>
    </font>
    <font>
      <b/>
      <sz val="10"/>
      <color theme="0" tint="-0.249977111117893"/>
      <name val="Calibri"/>
      <family val="2"/>
    </font>
    <font>
      <sz val="12"/>
      <color theme="1"/>
      <name val="Calibri"/>
      <family val="2"/>
      <scheme val="minor"/>
    </font>
    <font>
      <b/>
      <sz val="6"/>
      <color theme="1"/>
      <name val="Calibri"/>
      <family val="2"/>
    </font>
    <font>
      <sz val="11"/>
      <color theme="0" tint="-0.249977111117893"/>
      <name val="Calibri"/>
      <family val="2"/>
      <scheme val="minor"/>
    </font>
    <font>
      <b/>
      <sz val="11"/>
      <color theme="0" tint="-0.249977111117893"/>
      <name val="Calibri"/>
      <family val="2"/>
      <scheme val="minor"/>
    </font>
    <font>
      <sz val="12"/>
      <color theme="0" tint="-0.249977111117893"/>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2">
    <xf numFmtId="0" fontId="0" fillId="0" borderId="0"/>
    <xf numFmtId="44" fontId="1" fillId="0" borderId="0" applyFont="0" applyFill="0" applyBorder="0" applyAlignment="0" applyProtection="0"/>
  </cellStyleXfs>
  <cellXfs count="96">
    <xf numFmtId="0" fontId="0" fillId="0" borderId="0" xfId="0"/>
    <xf numFmtId="0" fontId="3" fillId="0" borderId="0" xfId="0" applyFont="1" applyAlignment="1">
      <alignment vertical="center" wrapText="1"/>
    </xf>
    <xf numFmtId="0" fontId="4" fillId="0" borderId="0" xfId="0" applyFont="1"/>
    <xf numFmtId="0" fontId="2" fillId="0" borderId="0" xfId="0" applyFont="1" applyAlignment="1">
      <alignment vertical="top" wrapText="1"/>
    </xf>
    <xf numFmtId="0" fontId="4" fillId="0" borderId="0" xfId="0" applyFont="1" applyAlignment="1">
      <alignment vertical="top" wrapText="1"/>
    </xf>
    <xf numFmtId="0" fontId="7" fillId="0" borderId="0" xfId="0" applyFont="1"/>
    <xf numFmtId="0" fontId="2" fillId="0" borderId="0" xfId="0" applyFont="1"/>
    <xf numFmtId="0" fontId="7" fillId="0" borderId="0" xfId="0" applyFont="1" applyAlignment="1">
      <alignment horizontal="right"/>
    </xf>
    <xf numFmtId="0" fontId="7" fillId="0" borderId="0" xfId="0" applyFont="1" applyAlignment="1">
      <alignment horizontal="center" vertical="center"/>
    </xf>
    <xf numFmtId="0" fontId="8" fillId="0" borderId="0" xfId="0" applyFont="1" applyAlignment="1">
      <alignment vertical="top"/>
    </xf>
    <xf numFmtId="0" fontId="8" fillId="0" borderId="0" xfId="0" applyFont="1" applyAlignment="1">
      <alignment horizontal="right" vertical="top"/>
    </xf>
    <xf numFmtId="0" fontId="8" fillId="0" borderId="0" xfId="0" applyFont="1" applyAlignment="1">
      <alignment horizontal="left" vertical="top"/>
    </xf>
    <xf numFmtId="0" fontId="0" fillId="0" borderId="0" xfId="0" applyAlignment="1">
      <alignment horizontal="left" vertical="top"/>
    </xf>
    <xf numFmtId="0" fontId="0" fillId="0" borderId="0" xfId="0" applyAlignment="1">
      <alignment vertical="top"/>
    </xf>
    <xf numFmtId="0" fontId="12" fillId="0" borderId="0" xfId="0" applyFont="1" applyAlignment="1">
      <alignment horizontal="justify" vertical="center" wrapText="1"/>
    </xf>
    <xf numFmtId="0" fontId="4" fillId="0" borderId="0" xfId="0" applyFont="1" applyAlignment="1">
      <alignment horizontal="justify" vertical="center" wrapText="1"/>
    </xf>
    <xf numFmtId="0" fontId="13" fillId="0" borderId="0" xfId="0" applyFont="1"/>
    <xf numFmtId="44" fontId="13" fillId="0" borderId="0" xfId="1" applyFont="1"/>
    <xf numFmtId="0" fontId="15" fillId="0" borderId="0" xfId="0" applyFont="1"/>
    <xf numFmtId="44" fontId="15" fillId="0" borderId="0" xfId="1" applyFont="1"/>
    <xf numFmtId="0" fontId="14" fillId="0" borderId="0" xfId="0" applyFont="1"/>
    <xf numFmtId="0" fontId="14" fillId="0" borderId="0" xfId="0" applyFont="1" applyAlignment="1">
      <alignment horizontal="left" vertical="top"/>
    </xf>
    <xf numFmtId="0" fontId="15" fillId="0" borderId="0" xfId="0" applyFont="1" applyAlignment="1">
      <alignment horizontal="left" vertical="top"/>
    </xf>
    <xf numFmtId="44" fontId="15" fillId="0" borderId="0" xfId="1" applyFont="1" applyAlignment="1">
      <alignment horizontal="left" vertical="top"/>
    </xf>
    <xf numFmtId="0" fontId="14" fillId="0" borderId="0" xfId="0" applyFont="1" applyAlignment="1">
      <alignment vertical="top"/>
    </xf>
    <xf numFmtId="0" fontId="15" fillId="0" borderId="0" xfId="0" applyFont="1" applyAlignment="1">
      <alignment vertical="top"/>
    </xf>
    <xf numFmtId="44" fontId="15" fillId="0" borderId="0" xfId="1" applyFont="1" applyAlignment="1">
      <alignment vertical="top"/>
    </xf>
    <xf numFmtId="44" fontId="14" fillId="0" borderId="0" xfId="1" applyFont="1"/>
    <xf numFmtId="0" fontId="16" fillId="0" borderId="0" xfId="0" applyFont="1" applyAlignment="1">
      <alignment vertical="center" wrapText="1"/>
    </xf>
    <xf numFmtId="0" fontId="17" fillId="0" borderId="0" xfId="0" applyFont="1" applyAlignment="1">
      <alignment vertical="center" wrapText="1"/>
    </xf>
    <xf numFmtId="44" fontId="14" fillId="0" borderId="0" xfId="1" applyFont="1" applyAlignment="1">
      <alignment vertical="top"/>
    </xf>
    <xf numFmtId="0" fontId="3" fillId="0" borderId="0" xfId="0" applyFont="1" applyAlignment="1">
      <alignment horizontal="justify" vertical="top" wrapText="1"/>
    </xf>
    <xf numFmtId="0" fontId="16" fillId="0" borderId="0" xfId="0" applyFont="1" applyAlignment="1">
      <alignment vertical="top" wrapText="1"/>
    </xf>
    <xf numFmtId="0" fontId="3" fillId="0" borderId="0" xfId="0" applyFont="1" applyAlignment="1">
      <alignment horizontal="right" vertical="top" wrapText="1"/>
    </xf>
    <xf numFmtId="0" fontId="5" fillId="0" borderId="0" xfId="0" applyFont="1" applyAlignment="1">
      <alignment horizontal="justify" vertical="top" wrapText="1"/>
    </xf>
    <xf numFmtId="0" fontId="3" fillId="0" borderId="0" xfId="0" applyFont="1" applyAlignment="1">
      <alignment vertical="top" wrapText="1"/>
    </xf>
    <xf numFmtId="0" fontId="5" fillId="0" borderId="0" xfId="0" applyFont="1" applyAlignment="1">
      <alignment vertical="top" wrapText="1"/>
    </xf>
    <xf numFmtId="0" fontId="5" fillId="0" borderId="0" xfId="0" applyFont="1" applyAlignment="1">
      <alignment vertical="center"/>
    </xf>
    <xf numFmtId="44" fontId="5" fillId="0" borderId="0" xfId="1" applyFont="1" applyAlignment="1">
      <alignment vertical="center"/>
    </xf>
    <xf numFmtId="0" fontId="18" fillId="0" borderId="0" xfId="0" applyFont="1" applyAlignment="1">
      <alignment vertical="center"/>
    </xf>
    <xf numFmtId="49" fontId="3" fillId="0" borderId="0" xfId="0" applyNumberFormat="1" applyFont="1" applyAlignment="1">
      <alignment vertical="center"/>
    </xf>
    <xf numFmtId="0" fontId="18" fillId="0" borderId="0" xfId="0" applyFont="1" applyAlignment="1">
      <alignment horizontal="left" vertical="center"/>
    </xf>
    <xf numFmtId="2" fontId="14" fillId="0" borderId="0" xfId="1" applyNumberFormat="1" applyFont="1" applyAlignment="1">
      <alignment vertical="top"/>
    </xf>
    <xf numFmtId="2" fontId="14" fillId="0" borderId="0" xfId="1" applyNumberFormat="1" applyFont="1"/>
    <xf numFmtId="2" fontId="7" fillId="0" borderId="0" xfId="1" applyNumberFormat="1" applyFont="1"/>
    <xf numFmtId="44" fontId="16" fillId="0" borderId="0" xfId="0" applyNumberFormat="1" applyFont="1" applyAlignment="1">
      <alignment vertical="top" wrapText="1"/>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right" vertical="center"/>
      <protection locked="0"/>
    </xf>
    <xf numFmtId="164" fontId="3" fillId="0" borderId="0" xfId="1" applyNumberFormat="1" applyFont="1" applyAlignment="1" applyProtection="1">
      <alignment horizontal="right" vertical="center"/>
      <protection locked="0"/>
    </xf>
    <xf numFmtId="14" fontId="3" fillId="0" borderId="0" xfId="1" applyNumberFormat="1" applyFont="1" applyAlignment="1" applyProtection="1">
      <alignment horizontal="right" vertical="center"/>
      <protection locked="0"/>
    </xf>
    <xf numFmtId="49" fontId="3" fillId="0" borderId="0" xfId="1" applyNumberFormat="1" applyFont="1" applyAlignment="1" applyProtection="1">
      <alignment horizontal="right" vertical="center"/>
      <protection locked="0"/>
    </xf>
    <xf numFmtId="0" fontId="5" fillId="0" borderId="0" xfId="0" applyFont="1" applyAlignment="1" applyProtection="1">
      <alignment vertical="top" wrapText="1"/>
      <protection locked="0"/>
    </xf>
    <xf numFmtId="0" fontId="3" fillId="0" borderId="0" xfId="0" applyFont="1" applyAlignment="1" applyProtection="1">
      <alignment vertical="top" wrapText="1"/>
      <protection locked="0"/>
    </xf>
    <xf numFmtId="0" fontId="4" fillId="0" borderId="0" xfId="0" applyFont="1" applyAlignment="1">
      <alignment horizontal="right" vertical="top" wrapText="1"/>
    </xf>
    <xf numFmtId="0" fontId="12" fillId="0" borderId="0" xfId="0" applyFont="1" applyAlignment="1">
      <alignment vertical="top" wrapText="1"/>
    </xf>
    <xf numFmtId="44" fontId="12" fillId="0" borderId="0" xfId="1" applyFont="1" applyAlignment="1">
      <alignment vertical="top" wrapText="1"/>
    </xf>
    <xf numFmtId="44" fontId="4" fillId="0" borderId="0" xfId="1" applyFont="1" applyAlignment="1">
      <alignment horizontal="right" vertical="top" wrapText="1"/>
    </xf>
    <xf numFmtId="14" fontId="3" fillId="0" borderId="1" xfId="0" applyNumberFormat="1" applyFont="1" applyBorder="1" applyAlignment="1" applyProtection="1">
      <alignment horizontal="left" vertical="center"/>
      <protection locked="0"/>
    </xf>
    <xf numFmtId="0" fontId="0" fillId="0" borderId="0" xfId="0" applyAlignment="1">
      <alignment horizontal="left"/>
    </xf>
    <xf numFmtId="0" fontId="2" fillId="0" borderId="0" xfId="0" applyFont="1" applyAlignment="1">
      <alignment horizontal="left"/>
    </xf>
    <xf numFmtId="0" fontId="2" fillId="0" borderId="0" xfId="0" applyFont="1" applyAlignment="1">
      <alignment horizontal="left" vertical="top" wrapText="1"/>
    </xf>
    <xf numFmtId="49" fontId="18" fillId="0" borderId="0" xfId="0" applyNumberFormat="1" applyFont="1" applyAlignment="1">
      <alignment vertical="center"/>
    </xf>
    <xf numFmtId="14" fontId="3" fillId="0" borderId="1" xfId="0" applyNumberFormat="1" applyFont="1" applyBorder="1" applyAlignment="1" applyProtection="1">
      <alignment vertical="center"/>
      <protection locked="0"/>
    </xf>
    <xf numFmtId="0" fontId="14" fillId="0" borderId="0" xfId="0" applyNumberFormat="1" applyFont="1" applyAlignment="1" applyProtection="1">
      <alignment vertical="top"/>
      <protection locked="0"/>
    </xf>
    <xf numFmtId="0" fontId="3" fillId="0" borderId="0" xfId="0" applyNumberFormat="1" applyFont="1" applyAlignment="1" applyProtection="1">
      <alignment vertical="top" wrapText="1"/>
      <protection locked="0"/>
    </xf>
    <xf numFmtId="0" fontId="3" fillId="0" borderId="0" xfId="0" applyFont="1" applyAlignment="1">
      <alignment horizontal="justify" vertical="top" wrapText="1"/>
    </xf>
    <xf numFmtId="0" fontId="5" fillId="0" borderId="0" xfId="0" applyFont="1" applyAlignment="1">
      <alignment horizontal="right" vertical="top" wrapText="1"/>
    </xf>
    <xf numFmtId="0" fontId="13" fillId="0" borderId="0" xfId="0" applyFont="1" applyAlignment="1">
      <alignment horizontal="center" vertical="center"/>
    </xf>
    <xf numFmtId="0" fontId="5" fillId="0" borderId="0" xfId="0" applyFont="1" applyAlignment="1">
      <alignment vertical="center" wrapText="1"/>
    </xf>
    <xf numFmtId="0" fontId="5" fillId="0" borderId="0" xfId="0" applyFont="1" applyAlignment="1" applyProtection="1">
      <alignment vertical="center" wrapText="1"/>
      <protection locked="0"/>
    </xf>
    <xf numFmtId="2" fontId="13" fillId="0" borderId="0" xfId="1" applyNumberFormat="1" applyFont="1"/>
    <xf numFmtId="14" fontId="5" fillId="0" borderId="1" xfId="0" applyNumberFormat="1" applyFont="1" applyBorder="1" applyAlignment="1" applyProtection="1">
      <alignment vertical="center"/>
      <protection locked="0"/>
    </xf>
    <xf numFmtId="0" fontId="20" fillId="0" borderId="0" xfId="0" applyFont="1"/>
    <xf numFmtId="0" fontId="21" fillId="0" borderId="0" xfId="0" applyFont="1"/>
    <xf numFmtId="0" fontId="22" fillId="0" borderId="0" xfId="0" applyFont="1" applyAlignment="1">
      <alignment vertical="center"/>
    </xf>
    <xf numFmtId="0" fontId="20" fillId="0" borderId="0" xfId="0" applyFont="1" applyAlignment="1">
      <alignment horizontal="left" vertical="top"/>
    </xf>
    <xf numFmtId="0" fontId="20" fillId="0" borderId="0" xfId="0" applyFont="1" applyAlignment="1">
      <alignment vertical="top"/>
    </xf>
    <xf numFmtId="0" fontId="21" fillId="0" borderId="0" xfId="0" applyFont="1" applyAlignment="1">
      <alignment vertical="top" wrapText="1"/>
    </xf>
    <xf numFmtId="49" fontId="3" fillId="0" borderId="0" xfId="0" applyNumberFormat="1" applyFont="1" applyAlignment="1">
      <alignment horizontal="justify" vertical="top" wrapText="1"/>
    </xf>
    <xf numFmtId="0" fontId="8" fillId="0" borderId="0" xfId="0" applyNumberFormat="1" applyFont="1" applyAlignment="1">
      <alignment horizontal="left"/>
    </xf>
    <xf numFmtId="0" fontId="8" fillId="0" borderId="1" xfId="0" applyNumberFormat="1" applyFont="1" applyBorder="1" applyAlignment="1" applyProtection="1">
      <alignment horizontal="left"/>
      <protection locked="0"/>
    </xf>
    <xf numFmtId="0" fontId="8" fillId="0" borderId="0" xfId="0" applyNumberFormat="1" applyFont="1" applyAlignment="1">
      <alignment horizontal="left" wrapText="1"/>
    </xf>
    <xf numFmtId="0" fontId="19" fillId="0" borderId="0" xfId="0" applyNumberFormat="1" applyFont="1" applyAlignment="1">
      <alignment horizontal="left"/>
    </xf>
    <xf numFmtId="0" fontId="8" fillId="0" borderId="0" xfId="0" applyNumberFormat="1" applyFont="1" applyAlignment="1" applyProtection="1">
      <alignment horizontal="left"/>
      <protection locked="0"/>
    </xf>
    <xf numFmtId="0" fontId="19" fillId="0" borderId="0" xfId="0" applyNumberFormat="1" applyFont="1" applyAlignment="1">
      <alignment horizontal="left" wrapText="1"/>
    </xf>
    <xf numFmtId="44" fontId="5" fillId="0" borderId="0" xfId="0" applyNumberFormat="1" applyFont="1" applyAlignment="1">
      <alignment vertical="top" wrapText="1"/>
    </xf>
    <xf numFmtId="0" fontId="11" fillId="0" borderId="0" xfId="0" applyFont="1" applyAlignment="1">
      <alignment horizontal="left"/>
    </xf>
    <xf numFmtId="0" fontId="9" fillId="0" borderId="0" xfId="0" applyFont="1" applyAlignment="1">
      <alignment horizontal="left" vertical="center" wrapText="1"/>
    </xf>
    <xf numFmtId="0" fontId="3" fillId="0" borderId="0" xfId="0" applyFont="1" applyAlignment="1">
      <alignment horizontal="justify" vertical="top" wrapText="1"/>
    </xf>
    <xf numFmtId="0" fontId="5" fillId="0" borderId="0" xfId="0" applyFont="1" applyAlignment="1">
      <alignment horizontal="right" vertical="top" wrapText="1"/>
    </xf>
    <xf numFmtId="0" fontId="3" fillId="0" borderId="0" xfId="0" applyFont="1" applyAlignment="1">
      <alignment horizontal="justify" vertical="center" wrapText="1"/>
    </xf>
    <xf numFmtId="0" fontId="4" fillId="0" borderId="0" xfId="0" applyFont="1" applyAlignment="1">
      <alignment horizontal="justify" vertical="center" wrapText="1"/>
    </xf>
    <xf numFmtId="49" fontId="3" fillId="0" borderId="0" xfId="0" applyNumberFormat="1" applyFont="1" applyAlignment="1" applyProtection="1">
      <alignment horizontal="left" vertical="center"/>
      <protection locked="0"/>
    </xf>
    <xf numFmtId="0" fontId="7" fillId="0" borderId="0" xfId="0" applyFont="1" applyAlignment="1">
      <alignment horizontal="center" vertical="center"/>
    </xf>
    <xf numFmtId="0" fontId="10" fillId="0" borderId="0" xfId="0" applyFont="1" applyAlignment="1">
      <alignment horizontal="left" vertical="center" wrapText="1"/>
    </xf>
    <xf numFmtId="0" fontId="6" fillId="0" borderId="0" xfId="0" applyFont="1" applyAlignment="1">
      <alignment horizontal="left" vertical="top" wrapText="1"/>
    </xf>
  </cellXfs>
  <cellStyles count="2">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E$35" lockText="1" noThreeD="1"/>
</file>

<file path=xl/ctrlProps/ctrlProp2.xml><?xml version="1.0" encoding="utf-8"?>
<formControlPr xmlns="http://schemas.microsoft.com/office/spreadsheetml/2009/9/main" objectType="CheckBox" fmlaLink="$E$3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34</xdr:row>
          <xdr:rowOff>0</xdr:rowOff>
        </xdr:from>
        <xdr:to>
          <xdr:col>0</xdr:col>
          <xdr:colOff>274320</xdr:colOff>
          <xdr:row>35</xdr:row>
          <xdr:rowOff>7620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0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32</xdr:row>
          <xdr:rowOff>0</xdr:rowOff>
        </xdr:from>
        <xdr:to>
          <xdr:col>0</xdr:col>
          <xdr:colOff>274320</xdr:colOff>
          <xdr:row>33</xdr:row>
          <xdr:rowOff>7620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C9457-81CF-45B5-BE32-D9F12D94BD76}">
  <dimension ref="A1:AA43"/>
  <sheetViews>
    <sheetView tabSelected="1" zoomScaleNormal="100" zoomScalePageLayoutView="112" workbookViewId="0">
      <selection activeCell="D32" sqref="D32"/>
    </sheetView>
  </sheetViews>
  <sheetFormatPr baseColWidth="10" defaultRowHeight="14.4" x14ac:dyDescent="0.3"/>
  <cols>
    <col min="1" max="1" width="32.88671875" style="20" customWidth="1"/>
    <col min="2" max="2" width="6.5546875" style="79" customWidth="1"/>
    <col min="3" max="3" width="18.33203125" style="20" customWidth="1"/>
    <col min="4" max="4" width="12.44140625" style="20" customWidth="1"/>
    <col min="5" max="5" width="9.109375" style="18" hidden="1" customWidth="1"/>
    <col min="6" max="8" width="9.109375" style="19" hidden="1" customWidth="1"/>
    <col min="9" max="9" width="15.44140625" style="27" customWidth="1"/>
    <col min="11" max="11" width="75.33203125" style="58" bestFit="1" customWidth="1"/>
    <col min="12" max="27" width="11.44140625" style="72" hidden="1" customWidth="1"/>
  </cols>
  <sheetData>
    <row r="1" spans="1:27" ht="8.25" customHeight="1" x14ac:dyDescent="0.3">
      <c r="A1" s="9"/>
    </row>
    <row r="2" spans="1:27" s="6" customFormat="1" x14ac:dyDescent="0.3">
      <c r="A2" s="5" t="s">
        <v>30</v>
      </c>
      <c r="B2" s="82"/>
      <c r="C2" s="5"/>
      <c r="D2" s="5"/>
      <c r="E2" s="16"/>
      <c r="F2" s="17"/>
      <c r="G2" s="17"/>
      <c r="H2" s="17"/>
      <c r="I2" s="7" t="s">
        <v>31</v>
      </c>
      <c r="K2" s="59" t="s">
        <v>49</v>
      </c>
      <c r="L2" s="73"/>
      <c r="M2" s="73"/>
      <c r="N2" s="73"/>
      <c r="O2" s="73"/>
      <c r="P2" s="73"/>
      <c r="Q2" s="73"/>
      <c r="R2" s="73"/>
      <c r="S2" s="73"/>
      <c r="T2" s="73"/>
      <c r="U2" s="73"/>
      <c r="V2" s="73"/>
      <c r="W2" s="73"/>
      <c r="X2" s="73"/>
      <c r="Y2" s="73"/>
      <c r="Z2" s="73"/>
      <c r="AA2" s="73"/>
    </row>
    <row r="3" spans="1:27" x14ac:dyDescent="0.3">
      <c r="A3" s="93" t="s">
        <v>32</v>
      </c>
      <c r="B3" s="93"/>
      <c r="C3" s="93"/>
      <c r="D3" s="93"/>
      <c r="E3" s="93"/>
      <c r="F3" s="93"/>
      <c r="G3" s="93"/>
      <c r="H3" s="93"/>
      <c r="I3" s="93"/>
    </row>
    <row r="4" spans="1:27" ht="6" customHeight="1" x14ac:dyDescent="0.3">
      <c r="A4" s="8"/>
      <c r="B4" s="82"/>
      <c r="C4" s="8"/>
      <c r="D4" s="8"/>
      <c r="E4" s="67"/>
      <c r="F4" s="67"/>
      <c r="G4" s="67"/>
      <c r="H4" s="67"/>
      <c r="I4" s="8"/>
    </row>
    <row r="5" spans="1:27" s="39" customFormat="1" ht="15.6" x14ac:dyDescent="0.15">
      <c r="A5" s="46"/>
      <c r="B5" s="83"/>
      <c r="C5" s="40"/>
      <c r="D5" s="47"/>
      <c r="E5" s="37"/>
      <c r="F5" s="38"/>
      <c r="G5" s="38"/>
      <c r="H5" s="38"/>
      <c r="I5" s="48"/>
      <c r="K5" s="41" t="str" cm="1">
        <f t="array" ref="K5">IFERROR(INDEX(L5:AA5,MIN(IF(L5:AA5&lt;&gt;"",COLUMN(L5:AA5)-COLUMN(L5)+1,9999))), "")</f>
        <v>Bitte füllen Sie das Feld 'IK und Name der Pflegekasse' aus.</v>
      </c>
      <c r="L5" s="74" t="str">
        <f>IF(ISBLANK(A5), "Bitte füllen Sie das Feld 'IK und Name der Pflegekasse' aus.", "")</f>
        <v>Bitte füllen Sie das Feld 'IK und Name der Pflegekasse' aus.</v>
      </c>
      <c r="M5" s="74" t="str">
        <f>IF(LEN($A5)&lt;11, "Das Feld 'IK und Name der Pflegekasse' muss das IK und den Namen beinhalten.", "")</f>
        <v>Das Feld 'IK und Name der Pflegekasse' muss das IK und den Namen beinhalten.</v>
      </c>
      <c r="N5" s="74" t="str">
        <f>IF(ISERROR(_xlfn.NUMBERVALUE(SUBSTITUTE(MID($A5,1,9)," ", "*"))), "Das Feld 'IK und Name der Pflegekasse' muss mit dem 9-stelligen numerischen IK beginnen.", "")</f>
        <v/>
      </c>
      <c r="O5" s="74" t="str">
        <f>IF(LEN($A5) = 10, IF(_xlfn.NUMBERVALUE(MID($A5,1,9)) &lt; 100000000, "Das IK im Feld 'IK und Name der Pflegekasse' muss 9-stellig sein.", ""), "")</f>
        <v/>
      </c>
      <c r="P5" s="74"/>
      <c r="Q5" s="74" t="str">
        <f>IF(ISBLANK($D5), "Bitte füllen Sie das Feld 'Versichertennummer' aus.", "")</f>
        <v>Bitte füllen Sie das Feld 'Versichertennummer' aus.</v>
      </c>
      <c r="R5" s="74" t="str">
        <f>IF(LEN($D5) &lt;&gt; 10, "Die Versichertennummer muss 10-stellig sein.", "")</f>
        <v>Die Versichertennummer muss 10-stellig sein.</v>
      </c>
      <c r="S5" s="74" t="str">
        <f>IF(LEN($D5) &gt; 1, IF(OR(CODE(MID($D5,1,1)) &lt; 65, CODE(MID($D5,1,1)) &gt; 91), "Die Versichertennummer muss mit einem Großbuchstaben beginnen", ""), "Die Versichertennummer muss mit einem Großbuchstaben beginnen")</f>
        <v>Die Versichertennummer muss mit einem Großbuchstaben beginnen</v>
      </c>
      <c r="T5" s="74" t="str">
        <f>IF(ISERROR(_xlfn.NUMBERVALUE(MID($D5,2,9))), "Die Stellen 2 bis 10 der Versichertennummer müssen aus Ziffern bestehen.", "")</f>
        <v/>
      </c>
      <c r="U5" s="74" t="str">
        <f>IF(ISBLANK(I5), "Bitte füllen Sie das Feld 'Versorgungsmonat' aus.", "")</f>
        <v>Bitte füllen Sie das Feld 'Versorgungsmonat' aus.</v>
      </c>
      <c r="V5" s="74"/>
      <c r="W5" s="74"/>
      <c r="X5" s="74"/>
      <c r="Y5" s="74"/>
      <c r="Z5" s="74"/>
      <c r="AA5" s="74"/>
    </row>
    <row r="6" spans="1:27" ht="13.5" customHeight="1" x14ac:dyDescent="0.3">
      <c r="A6" s="9" t="s">
        <v>33</v>
      </c>
      <c r="D6" s="9" t="s">
        <v>34</v>
      </c>
      <c r="I6" s="10" t="s">
        <v>35</v>
      </c>
    </row>
    <row r="7" spans="1:27" s="39" customFormat="1" ht="15.6" x14ac:dyDescent="0.3">
      <c r="A7" s="92"/>
      <c r="B7" s="92"/>
      <c r="C7" s="92"/>
      <c r="D7" s="92"/>
      <c r="E7" s="37"/>
      <c r="F7" s="38"/>
      <c r="G7" s="38"/>
      <c r="H7" s="38"/>
      <c r="I7" s="49"/>
      <c r="J7" s="61"/>
      <c r="K7" s="41" t="str" cm="1">
        <f t="array" ref="K7">IFERROR(INDEX(L7:AB7,MIN(IF(L7:AB7&lt;&gt;"",COLUMN(L7:AB7)-COLUMN(L7)+1,9999))), "")</f>
        <v>Bitte füllen Sie das Feld 'Name des Versicherten' aus.</v>
      </c>
      <c r="L7" s="74" t="str">
        <f>IF(ISBLANK(A7), "Bitte füllen Sie das Feld 'Name des Versicherten' aus.", "")</f>
        <v>Bitte füllen Sie das Feld 'Name des Versicherten' aus.</v>
      </c>
      <c r="M7" s="74" t="str">
        <f>IF(LEN(A7)&lt;4, "Das Feld 'Name des Versicherten' muss das Vor- UND Nachnamen beinhalten.", "")</f>
        <v>Das Feld 'Name des Versicherten' muss das Vor- UND Nachnamen beinhalten.</v>
      </c>
      <c r="N7" s="74" t="str">
        <f>IF(LEN(A7)-LEN(SUBSTITUTE(A7," ",))&lt;1, "Das Feld 'Name des Versicherten' muss das Vor- UND Nachnamen beinhalten.", "")</f>
        <v>Das Feld 'Name des Versicherten' muss das Vor- UND Nachnamen beinhalten.</v>
      </c>
      <c r="O7" s="74" t="str">
        <f>IF(ISBLANK(I7), "Bitte füllen Sie das Feld 'Geburtsdatum' aus.", "")</f>
        <v>Bitte füllen Sie das Feld 'Geburtsdatum' aus.</v>
      </c>
      <c r="P7" s="74"/>
      <c r="Q7" s="74"/>
      <c r="R7" s="74"/>
      <c r="S7" s="74"/>
      <c r="T7" s="74"/>
      <c r="U7" s="74"/>
      <c r="V7" s="74"/>
      <c r="W7" s="74"/>
      <c r="X7" s="74"/>
      <c r="Y7" s="74"/>
      <c r="Z7" s="74"/>
      <c r="AA7" s="74"/>
    </row>
    <row r="8" spans="1:27" s="12" customFormat="1" ht="13.5" customHeight="1" x14ac:dyDescent="0.15">
      <c r="A8" s="11" t="s">
        <v>36</v>
      </c>
      <c r="B8" s="79"/>
      <c r="C8" s="21"/>
      <c r="D8" s="21"/>
      <c r="E8" s="22"/>
      <c r="F8" s="23"/>
      <c r="G8" s="23"/>
      <c r="H8" s="23"/>
      <c r="I8" s="10" t="s">
        <v>37</v>
      </c>
      <c r="L8" s="75"/>
      <c r="M8" s="75"/>
      <c r="N8" s="75"/>
      <c r="O8" s="75"/>
      <c r="P8" s="75"/>
      <c r="Q8" s="75"/>
      <c r="R8" s="75"/>
      <c r="S8" s="75"/>
      <c r="T8" s="75"/>
      <c r="U8" s="75"/>
      <c r="V8" s="75"/>
      <c r="W8" s="75"/>
      <c r="X8" s="75"/>
      <c r="Y8" s="75"/>
      <c r="Z8" s="75"/>
      <c r="AA8" s="75"/>
    </row>
    <row r="9" spans="1:27" s="39" customFormat="1" ht="15.6" x14ac:dyDescent="0.15">
      <c r="A9" s="46"/>
      <c r="B9" s="83"/>
      <c r="C9" s="40"/>
      <c r="D9" s="40"/>
      <c r="E9" s="37"/>
      <c r="F9" s="38"/>
      <c r="G9" s="38"/>
      <c r="H9" s="38"/>
      <c r="I9" s="50"/>
      <c r="K9" s="41" t="str" cm="1">
        <f t="array" ref="K9">IFERROR(INDEX(L9:AB9,MIN(IF(L9:AB9&lt;&gt;"",COLUMN(L9:AB9)-COLUMN(L9)+1,9999))), "")</f>
        <v>Bitte füllen Sie das Feld 'Anschrift des Versicherten' aus.</v>
      </c>
      <c r="L9" s="74" t="str">
        <f>IF(ISBLANK(A9), "Bitte füllen Sie das Feld 'Anschrift des Versicherten' aus.","")</f>
        <v>Bitte füllen Sie das Feld 'Anschrift des Versicherten' aus.</v>
      </c>
      <c r="M9" s="74"/>
      <c r="N9" s="74"/>
      <c r="O9" s="74"/>
      <c r="P9" s="74"/>
      <c r="Q9" s="74"/>
      <c r="R9" s="74"/>
      <c r="S9" s="74"/>
      <c r="T9" s="74"/>
      <c r="U9" s="74"/>
      <c r="V9" s="74"/>
      <c r="W9" s="74"/>
      <c r="X9" s="74"/>
      <c r="Y9" s="74"/>
      <c r="Z9" s="74"/>
      <c r="AA9" s="74"/>
    </row>
    <row r="10" spans="1:27" s="13" customFormat="1" x14ac:dyDescent="0.15">
      <c r="A10" s="9" t="s">
        <v>38</v>
      </c>
      <c r="B10" s="79"/>
      <c r="C10" s="24"/>
      <c r="D10" s="24"/>
      <c r="E10" s="25"/>
      <c r="F10" s="26"/>
      <c r="G10" s="26"/>
      <c r="H10" s="26"/>
      <c r="I10" s="10" t="s">
        <v>39</v>
      </c>
      <c r="K10" s="12"/>
      <c r="L10" s="76"/>
      <c r="M10" s="76"/>
      <c r="N10" s="76"/>
      <c r="O10" s="76"/>
      <c r="P10" s="76"/>
      <c r="Q10" s="76"/>
      <c r="R10" s="76"/>
      <c r="S10" s="76"/>
      <c r="T10" s="76"/>
      <c r="U10" s="76"/>
      <c r="V10" s="76"/>
      <c r="W10" s="76"/>
      <c r="X10" s="76"/>
      <c r="Y10" s="76"/>
      <c r="Z10" s="76"/>
      <c r="AA10" s="76"/>
    </row>
    <row r="11" spans="1:27" s="39" customFormat="1" ht="15.6" x14ac:dyDescent="0.3">
      <c r="A11" s="92"/>
      <c r="B11" s="92"/>
      <c r="C11" s="92"/>
      <c r="D11" s="92"/>
      <c r="E11" s="92"/>
      <c r="F11" s="92"/>
      <c r="G11" s="92"/>
      <c r="H11" s="92"/>
      <c r="I11" s="92"/>
      <c r="K11" s="41" t="str" cm="1">
        <f t="array" ref="K11">IFERROR(INDEX(L11:AB11,MIN(IF(L11:AB11&lt;&gt;"",COLUMN(L11:AB11)-COLUMN(L11)+1,9999))), "")</f>
        <v>Bitte füllen Sie das Feld 'IK, Name und Adresse der Apotheke, Telefon' aus.</v>
      </c>
      <c r="L11" s="74" t="str">
        <f>IF(ISBLANK(A11), "Bitte füllen Sie das Feld 'IK, Name und Adresse der Apotheke, Telefon' aus.", "")</f>
        <v>Bitte füllen Sie das Feld 'IK, Name und Adresse der Apotheke, Telefon' aus.</v>
      </c>
      <c r="M11" s="74" t="str">
        <f>IF(ISERROR(_xlfn.NUMBERVALUE(SUBSTITUTE(MID($A11,1,9)," ", "*"))), "Das Feld 'IK, Name und Adresse der Apotheke' muss mit dem 9-stelligen numerischen IK beginnen.", "")</f>
        <v/>
      </c>
      <c r="N11" s="74" t="str">
        <f>IF(ISERROR(_xlfn.NUMBERVALUE(MID(A11,1,9))), "Das Feld 'IK, Name und Adresse der Apotheke' muss mit dem 9-stellig numerischen IK beginnen.", "")</f>
        <v/>
      </c>
      <c r="O11" s="74" t="str">
        <f>IF(LEN(A11) &gt; 1, IF(MID(A11,1,2) &lt;&gt; "30", "Das IK der Apotheke muss mit 30 beginnen.", ""), "")</f>
        <v/>
      </c>
      <c r="P11" s="74"/>
      <c r="Q11" s="74"/>
      <c r="R11" s="74"/>
      <c r="S11" s="74"/>
      <c r="T11" s="74"/>
      <c r="U11" s="74"/>
      <c r="V11" s="74"/>
      <c r="W11" s="74"/>
      <c r="X11" s="74"/>
      <c r="Y11" s="74"/>
      <c r="Z11" s="74"/>
      <c r="AA11" s="74"/>
    </row>
    <row r="12" spans="1:27" ht="12.75" customHeight="1" x14ac:dyDescent="0.3">
      <c r="A12" s="9" t="s">
        <v>53</v>
      </c>
    </row>
    <row r="13" spans="1:27" ht="36.75" customHeight="1" x14ac:dyDescent="0.3">
      <c r="A13" s="87" t="s">
        <v>40</v>
      </c>
      <c r="B13" s="87"/>
      <c r="C13" s="87"/>
      <c r="D13" s="87"/>
      <c r="E13" s="87"/>
      <c r="F13" s="87"/>
      <c r="G13" s="87"/>
      <c r="H13" s="87"/>
      <c r="I13" s="87"/>
    </row>
    <row r="14" spans="1:27" ht="2.25" customHeight="1" x14ac:dyDescent="0.3"/>
    <row r="15" spans="1:27" s="3" customFormat="1" ht="34.5" customHeight="1" x14ac:dyDescent="0.15">
      <c r="A15" s="4" t="s">
        <v>54</v>
      </c>
      <c r="B15" s="84"/>
      <c r="C15" s="4" t="s">
        <v>28</v>
      </c>
      <c r="D15" s="53" t="s">
        <v>50</v>
      </c>
      <c r="E15" s="54" t="s">
        <v>0</v>
      </c>
      <c r="F15" s="55" t="s">
        <v>1</v>
      </c>
      <c r="G15" s="55" t="s">
        <v>2</v>
      </c>
      <c r="H15" s="55" t="s">
        <v>52</v>
      </c>
      <c r="I15" s="56" t="s">
        <v>47</v>
      </c>
      <c r="K15" s="60"/>
      <c r="L15" s="77"/>
      <c r="M15" s="77"/>
      <c r="N15" s="77"/>
      <c r="O15" s="77"/>
      <c r="P15" s="77"/>
      <c r="Q15" s="77"/>
      <c r="R15" s="77"/>
      <c r="S15" s="77"/>
      <c r="T15" s="77"/>
      <c r="U15" s="77"/>
      <c r="V15" s="77"/>
      <c r="W15" s="77"/>
      <c r="X15" s="77"/>
      <c r="Y15" s="77"/>
      <c r="Z15" s="77"/>
      <c r="AA15" s="77"/>
    </row>
    <row r="16" spans="1:27" ht="17.25" customHeight="1" x14ac:dyDescent="0.3">
      <c r="A16" s="65" t="s">
        <v>3</v>
      </c>
      <c r="B16" s="81" t="str">
        <f t="shared" ref="B16:B26" si="0">IF(F16&gt;0, CONCATENATE("(",TEXT(F16,"##0,00"),")"),"")</f>
        <v/>
      </c>
      <c r="C16" s="31" t="s">
        <v>4</v>
      </c>
      <c r="D16" s="63"/>
      <c r="E16" s="26">
        <v>0.44</v>
      </c>
      <c r="F16" s="26">
        <f t="shared" ref="F16:F27" si="1">D16*E16</f>
        <v>0</v>
      </c>
      <c r="G16" s="26">
        <f>ROUND(F16*19%, 2)</f>
        <v>0</v>
      </c>
      <c r="H16" s="26">
        <f>F16+G16</f>
        <v>0</v>
      </c>
      <c r="I16" s="42" t="str">
        <f>IF(H16&gt;0,H16,"")</f>
        <v/>
      </c>
      <c r="K16" s="41" t="str" cm="1">
        <f t="array" ref="K16">IFERROR(INDEX(L16:AB16,MIN(IF(L16:AB16&lt;&gt;"",COLUMN(L16:AB16)-COLUMN(L16)+1,9999))), "")</f>
        <v/>
      </c>
      <c r="L16" s="72" t="str">
        <f t="shared" ref="L16:L27" si="2">IF(NOT(ISBLANK(D16)), IF(ROUND(D16,0) &lt;&gt; D16, "Die Menge muss ganzzahlig sein.", ""), "")</f>
        <v/>
      </c>
    </row>
    <row r="17" spans="1:14" ht="17.25" customHeight="1" x14ac:dyDescent="0.3">
      <c r="A17" s="65" t="s">
        <v>5</v>
      </c>
      <c r="B17" s="81" t="str">
        <f t="shared" si="0"/>
        <v/>
      </c>
      <c r="C17" s="31" t="s">
        <v>6</v>
      </c>
      <c r="D17" s="63"/>
      <c r="E17" s="26">
        <v>0.06</v>
      </c>
      <c r="F17" s="26">
        <f t="shared" si="1"/>
        <v>0</v>
      </c>
      <c r="G17" s="26">
        <f t="shared" ref="G17:G27" si="3">ROUND(F17*19%, 2)</f>
        <v>0</v>
      </c>
      <c r="H17" s="26">
        <f t="shared" ref="H17:H27" si="4">F17+G17</f>
        <v>0</v>
      </c>
      <c r="I17" s="42" t="str">
        <f t="shared" ref="I17:I38" si="5">IF(H17&gt;0,H17,"")</f>
        <v/>
      </c>
      <c r="K17" s="41" t="str" cm="1">
        <f t="array" ref="K17">IFERROR(INDEX(L17:AB17,MIN(IF(L17:AB17&lt;&gt;"",COLUMN(L17:AB17)-COLUMN(L17)+1,9999))), "")</f>
        <v/>
      </c>
      <c r="L17" s="72" t="str">
        <f t="shared" si="2"/>
        <v/>
      </c>
    </row>
    <row r="18" spans="1:14" ht="17.25" customHeight="1" x14ac:dyDescent="0.3">
      <c r="A18" s="65" t="s">
        <v>7</v>
      </c>
      <c r="B18" s="81" t="str">
        <f t="shared" si="0"/>
        <v/>
      </c>
      <c r="C18" s="31" t="s">
        <v>8</v>
      </c>
      <c r="D18" s="63"/>
      <c r="E18" s="26">
        <v>0.09</v>
      </c>
      <c r="F18" s="26">
        <f t="shared" si="1"/>
        <v>0</v>
      </c>
      <c r="G18" s="26">
        <f t="shared" si="3"/>
        <v>0</v>
      </c>
      <c r="H18" s="26">
        <f t="shared" si="4"/>
        <v>0</v>
      </c>
      <c r="I18" s="42" t="str">
        <f t="shared" si="5"/>
        <v/>
      </c>
      <c r="K18" s="41" t="str" cm="1">
        <f t="array" ref="K18">IFERROR(INDEX(L18:AB18,MIN(IF(L18:AB18&lt;&gt;"",COLUMN(L18:AB18)-COLUMN(L18)+1,9999))), "")</f>
        <v/>
      </c>
      <c r="L18" s="72" t="str">
        <f t="shared" si="2"/>
        <v/>
      </c>
    </row>
    <row r="19" spans="1:14" ht="17.25" customHeight="1" x14ac:dyDescent="0.3">
      <c r="A19" s="65" t="s">
        <v>9</v>
      </c>
      <c r="B19" s="81" t="str">
        <f t="shared" si="0"/>
        <v/>
      </c>
      <c r="C19" s="31" t="s">
        <v>10</v>
      </c>
      <c r="D19" s="63"/>
      <c r="E19" s="26">
        <v>0.14000000000000001</v>
      </c>
      <c r="F19" s="26">
        <f t="shared" si="1"/>
        <v>0</v>
      </c>
      <c r="G19" s="26">
        <f t="shared" si="3"/>
        <v>0</v>
      </c>
      <c r="H19" s="26">
        <f t="shared" si="4"/>
        <v>0</v>
      </c>
      <c r="I19" s="42" t="str">
        <f t="shared" si="5"/>
        <v/>
      </c>
      <c r="K19" s="41" t="str" cm="1">
        <f t="array" ref="K19">IFERROR(INDEX(L19:AB19,MIN(IF(L19:AB19&lt;&gt;"",COLUMN(L19:AB19)-COLUMN(L19)+1,9999))), "")</f>
        <v/>
      </c>
      <c r="L19" s="72" t="str">
        <f t="shared" si="2"/>
        <v/>
      </c>
    </row>
    <row r="20" spans="1:14" ht="17.25" customHeight="1" x14ac:dyDescent="0.3">
      <c r="A20" s="65" t="s">
        <v>11</v>
      </c>
      <c r="B20" s="81" t="str">
        <f t="shared" si="0"/>
        <v/>
      </c>
      <c r="C20" s="31" t="s">
        <v>12</v>
      </c>
      <c r="D20" s="63"/>
      <c r="E20" s="26">
        <v>0.8</v>
      </c>
      <c r="F20" s="26">
        <f t="shared" si="1"/>
        <v>0</v>
      </c>
      <c r="G20" s="26">
        <f t="shared" si="3"/>
        <v>0</v>
      </c>
      <c r="H20" s="26">
        <f t="shared" si="4"/>
        <v>0</v>
      </c>
      <c r="I20" s="42" t="str">
        <f t="shared" si="5"/>
        <v/>
      </c>
      <c r="K20" s="41" t="str" cm="1">
        <f t="array" ref="K20">IFERROR(INDEX(L20:AB20,MIN(IF(L20:AB20&lt;&gt;"",COLUMN(L20:AB20)-COLUMN(L20)+1,9999))), "")</f>
        <v/>
      </c>
      <c r="L20" s="72" t="str">
        <f t="shared" si="2"/>
        <v/>
      </c>
    </row>
    <row r="21" spans="1:14" ht="17.25" customHeight="1" x14ac:dyDescent="0.3">
      <c r="A21" s="65" t="s">
        <v>43</v>
      </c>
      <c r="B21" s="81" t="str">
        <f t="shared" si="0"/>
        <v/>
      </c>
      <c r="C21" s="31" t="s">
        <v>13</v>
      </c>
      <c r="D21" s="63"/>
      <c r="E21" s="26">
        <v>0.13</v>
      </c>
      <c r="F21" s="26">
        <f t="shared" si="1"/>
        <v>0</v>
      </c>
      <c r="G21" s="26">
        <f t="shared" si="3"/>
        <v>0</v>
      </c>
      <c r="H21" s="26">
        <f t="shared" si="4"/>
        <v>0</v>
      </c>
      <c r="I21" s="42" t="str">
        <f t="shared" si="5"/>
        <v/>
      </c>
      <c r="K21" s="41" t="str" cm="1">
        <f t="array" ref="K21">IFERROR(INDEX(L21:AB21,MIN(IF(L21:AB21&lt;&gt;"",COLUMN(L21:AB21)-COLUMN(L21)+1,9999))), "")</f>
        <v/>
      </c>
      <c r="L21" s="72" t="str">
        <f t="shared" si="2"/>
        <v/>
      </c>
    </row>
    <row r="22" spans="1:14" ht="17.25" customHeight="1" x14ac:dyDescent="0.3">
      <c r="A22" s="65" t="s">
        <v>44</v>
      </c>
      <c r="B22" s="81" t="str">
        <f t="shared" si="0"/>
        <v/>
      </c>
      <c r="C22" s="31" t="s">
        <v>14</v>
      </c>
      <c r="D22" s="63"/>
      <c r="E22" s="26">
        <v>21</v>
      </c>
      <c r="F22" s="26">
        <f t="shared" si="1"/>
        <v>0</v>
      </c>
      <c r="G22" s="26">
        <f t="shared" si="3"/>
        <v>0</v>
      </c>
      <c r="H22" s="26">
        <f t="shared" si="4"/>
        <v>0</v>
      </c>
      <c r="I22" s="42" t="str">
        <f t="shared" si="5"/>
        <v/>
      </c>
      <c r="K22" s="41" t="str" cm="1">
        <f t="array" ref="K22">IFERROR(INDEX(L22:AB22,MIN(IF(L22:AB22&lt;&gt;"",COLUMN(L22:AB22)-COLUMN(L22)+1,9999))), "")</f>
        <v/>
      </c>
      <c r="L22" s="72" t="str">
        <f t="shared" si="2"/>
        <v/>
      </c>
    </row>
    <row r="23" spans="1:14" ht="17.25" customHeight="1" x14ac:dyDescent="0.3">
      <c r="A23" s="65" t="s">
        <v>45</v>
      </c>
      <c r="B23" s="81" t="str">
        <f t="shared" si="0"/>
        <v/>
      </c>
      <c r="C23" s="31" t="s">
        <v>15</v>
      </c>
      <c r="D23" s="63"/>
      <c r="E23" s="26">
        <v>0.13</v>
      </c>
      <c r="F23" s="26">
        <f t="shared" si="1"/>
        <v>0</v>
      </c>
      <c r="G23" s="26">
        <f t="shared" si="3"/>
        <v>0</v>
      </c>
      <c r="H23" s="26">
        <f t="shared" si="4"/>
        <v>0</v>
      </c>
      <c r="I23" s="42" t="str">
        <f t="shared" si="5"/>
        <v/>
      </c>
      <c r="K23" s="41" t="str" cm="1">
        <f t="array" ref="K23">IFERROR(INDEX(L23:AB23,MIN(IF(L23:AB23&lt;&gt;"",COLUMN(L23:AB23)-COLUMN(L23)+1,9999))), "")</f>
        <v/>
      </c>
      <c r="L23" s="72" t="str">
        <f t="shared" si="2"/>
        <v/>
      </c>
    </row>
    <row r="24" spans="1:14" ht="17.25" customHeight="1" x14ac:dyDescent="0.3">
      <c r="A24" s="65" t="s">
        <v>16</v>
      </c>
      <c r="B24" s="81" t="str">
        <f t="shared" si="0"/>
        <v/>
      </c>
      <c r="C24" s="31" t="s">
        <v>17</v>
      </c>
      <c r="D24" s="63"/>
      <c r="E24" s="26">
        <v>1.4</v>
      </c>
      <c r="F24" s="26">
        <f t="shared" si="1"/>
        <v>0</v>
      </c>
      <c r="G24" s="26">
        <f t="shared" si="3"/>
        <v>0</v>
      </c>
      <c r="H24" s="26">
        <f t="shared" si="4"/>
        <v>0</v>
      </c>
      <c r="I24" s="42" t="str">
        <f t="shared" si="5"/>
        <v/>
      </c>
      <c r="K24" s="41" t="str" cm="1">
        <f t="array" ref="K24">IFERROR(INDEX(L24:AB24,MIN(IF(L24:AB24&lt;&gt;"",COLUMN(L24:AB24)-COLUMN(L24)+1,9999))), "")</f>
        <v/>
      </c>
      <c r="L24" s="72" t="str">
        <f t="shared" si="2"/>
        <v/>
      </c>
    </row>
    <row r="25" spans="1:14" ht="17.25" customHeight="1" x14ac:dyDescent="0.3">
      <c r="A25" s="65" t="s">
        <v>18</v>
      </c>
      <c r="B25" s="81" t="str">
        <f t="shared" si="0"/>
        <v/>
      </c>
      <c r="C25" s="31" t="s">
        <v>19</v>
      </c>
      <c r="D25" s="63"/>
      <c r="E25" s="26">
        <v>1.3</v>
      </c>
      <c r="F25" s="26">
        <f t="shared" si="1"/>
        <v>0</v>
      </c>
      <c r="G25" s="26">
        <f t="shared" si="3"/>
        <v>0</v>
      </c>
      <c r="H25" s="26">
        <f t="shared" si="4"/>
        <v>0</v>
      </c>
      <c r="I25" s="42" t="str">
        <f t="shared" si="5"/>
        <v/>
      </c>
      <c r="K25" s="41" t="str" cm="1">
        <f t="array" ref="K25">IFERROR(INDEX(L25:AB25,MIN(IF(L25:AB25&lt;&gt;"",COLUMN(L25:AB25)-COLUMN(L25)+1,9999))), "")</f>
        <v/>
      </c>
      <c r="L25" s="72" t="str">
        <f t="shared" si="2"/>
        <v/>
      </c>
    </row>
    <row r="26" spans="1:14" ht="17.25" customHeight="1" x14ac:dyDescent="0.3">
      <c r="A26" s="65" t="s">
        <v>20</v>
      </c>
      <c r="B26" s="81" t="str">
        <f t="shared" si="0"/>
        <v/>
      </c>
      <c r="C26" s="31" t="s">
        <v>21</v>
      </c>
      <c r="D26" s="63"/>
      <c r="E26" s="26">
        <v>0.18</v>
      </c>
      <c r="F26" s="26">
        <f t="shared" si="1"/>
        <v>0</v>
      </c>
      <c r="G26" s="26">
        <f t="shared" si="3"/>
        <v>0</v>
      </c>
      <c r="H26" s="26">
        <f t="shared" si="4"/>
        <v>0</v>
      </c>
      <c r="I26" s="42" t="str">
        <f t="shared" si="5"/>
        <v/>
      </c>
      <c r="K26" s="41" t="str" cm="1">
        <f t="array" ref="K26">IFERROR(INDEX(L26:AB26,MIN(IF(L26:AB26&lt;&gt;"",COLUMN(L26:AB26)-COLUMN(L26)+1,9999))), "")</f>
        <v/>
      </c>
      <c r="L26" s="72" t="str">
        <f t="shared" si="2"/>
        <v/>
      </c>
    </row>
    <row r="27" spans="1:14" ht="17.25" customHeight="1" x14ac:dyDescent="0.3">
      <c r="A27" s="78" t="s">
        <v>22</v>
      </c>
      <c r="B27" s="81" t="str">
        <f>IF(F27&gt;0, CONCATENATE("(",TEXT(F27,"##0,00"),")"),"")</f>
        <v/>
      </c>
      <c r="C27" s="31" t="s">
        <v>23</v>
      </c>
      <c r="D27" s="63"/>
      <c r="E27" s="26">
        <v>0.17</v>
      </c>
      <c r="F27" s="26">
        <f t="shared" si="1"/>
        <v>0</v>
      </c>
      <c r="G27" s="26">
        <f t="shared" si="3"/>
        <v>0</v>
      </c>
      <c r="H27" s="26">
        <f t="shared" si="4"/>
        <v>0</v>
      </c>
      <c r="I27" s="42" t="str">
        <f t="shared" si="5"/>
        <v/>
      </c>
      <c r="K27" s="41" t="str" cm="1">
        <f t="array" ref="K27">IFERROR(INDEX(L27:AB27,MIN(IF(L27:AB27&lt;&gt;"",COLUMN(L27:AB27)-COLUMN(L27)+1,9999))), "")</f>
        <v/>
      </c>
      <c r="L27" s="72" t="str">
        <f t="shared" si="2"/>
        <v/>
      </c>
    </row>
    <row r="28" spans="1:14" ht="15" customHeight="1" x14ac:dyDescent="0.3">
      <c r="A28" s="24"/>
      <c r="C28" s="24"/>
      <c r="D28" s="24"/>
      <c r="E28" s="25"/>
      <c r="F28" s="26"/>
      <c r="G28" s="26"/>
      <c r="H28" s="26"/>
      <c r="I28" s="42"/>
    </row>
    <row r="29" spans="1:14" ht="18" customHeight="1" x14ac:dyDescent="0.3">
      <c r="A29" s="35" t="s">
        <v>24</v>
      </c>
      <c r="B29" s="81" t="str">
        <f>IF(F29&gt;0, CONCATENATE("(",TEXT(F29,"##0,00"),")"),"")</f>
        <v/>
      </c>
      <c r="C29" s="35"/>
      <c r="D29" s="35"/>
      <c r="E29" s="85"/>
      <c r="F29" s="85">
        <f>SUM(F16:F28)</f>
        <v>0</v>
      </c>
      <c r="G29" s="32"/>
      <c r="H29" s="45">
        <f>SUM(H16:H27)</f>
        <v>0</v>
      </c>
      <c r="I29" s="42" t="str">
        <f t="shared" si="5"/>
        <v/>
      </c>
    </row>
    <row r="30" spans="1:14" ht="18" customHeight="1" x14ac:dyDescent="0.3">
      <c r="A30" s="88" t="s">
        <v>25</v>
      </c>
      <c r="B30" s="88"/>
      <c r="C30" s="88"/>
      <c r="D30" s="88"/>
      <c r="E30" s="88"/>
      <c r="F30" s="88"/>
      <c r="G30" s="32"/>
      <c r="H30" s="26">
        <f>IF(H29&gt;42,H29-42,0)</f>
        <v>0</v>
      </c>
      <c r="I30" s="42" t="str">
        <f t="shared" si="5"/>
        <v/>
      </c>
    </row>
    <row r="31" spans="1:14" ht="14.25" customHeight="1" x14ac:dyDescent="0.3">
      <c r="A31" s="31"/>
      <c r="B31" s="81"/>
      <c r="C31" s="31"/>
      <c r="D31" s="33"/>
      <c r="E31" s="34"/>
      <c r="F31" s="89"/>
      <c r="G31" s="89"/>
      <c r="H31" s="66"/>
      <c r="I31" s="42"/>
    </row>
    <row r="32" spans="1:14" ht="14.25" customHeight="1" x14ac:dyDescent="0.3">
      <c r="A32" s="65" t="s">
        <v>55</v>
      </c>
      <c r="B32" s="81" t="str">
        <f>IF(F32&gt;0, CONCATENATE("(",TEXT(F32,"##0,00"),")"),"")</f>
        <v/>
      </c>
      <c r="C32" s="52" t="s">
        <v>29</v>
      </c>
      <c r="D32" s="64"/>
      <c r="E32" s="26">
        <v>22</v>
      </c>
      <c r="F32" s="26">
        <f>D32*E32</f>
        <v>0</v>
      </c>
      <c r="G32" s="26">
        <f t="shared" ref="G32" si="6">ROUND(F32*19%, 2)</f>
        <v>0</v>
      </c>
      <c r="H32" s="26">
        <f t="shared" ref="H32" si="7">F32+G32</f>
        <v>0</v>
      </c>
      <c r="I32" s="42" t="str">
        <f t="shared" si="5"/>
        <v/>
      </c>
      <c r="K32" s="41" t="str" cm="1">
        <f t="array" ref="K32">IFERROR(INDEX(L32:AB32,MIN(IF(L32:AB32&lt;&gt;"",COLUMN(L32:AB32)-COLUMN(L32)+1,9999))), "")</f>
        <v/>
      </c>
      <c r="L32" s="72" t="str">
        <f t="shared" ref="L32" si="8">IF(NOT(ISBLANK(D32)), IF(ROUND(D32,0) &lt;&gt; D32, "Die Menge muss ganzzahlig sein.", ""), "")</f>
        <v/>
      </c>
      <c r="M32" s="72" t="str">
        <f>IF(MID(C32,1,10) &lt;&gt; "51.40.01.4", "Die Pflegehilfsmittelnummer muss mit '51.40.01.4' beginnen.",  "")</f>
        <v/>
      </c>
      <c r="N32" s="72" t="str">
        <f>IF(AND(D32 &lt;&gt; "", D32 &gt; 0),IF(LEN(C32) &lt; 13, "Bitte Ergänzen Sie die letzten 3 Stellen der Pflegehilfsmittelnummer.", ""), "")</f>
        <v/>
      </c>
    </row>
    <row r="33" spans="1:27" ht="15.6" x14ac:dyDescent="0.3">
      <c r="A33" s="35" t="s">
        <v>48</v>
      </c>
      <c r="B33" s="81"/>
      <c r="C33" s="35"/>
      <c r="D33" s="35"/>
      <c r="E33" s="51" t="b">
        <v>0</v>
      </c>
      <c r="F33" s="36"/>
      <c r="G33" s="32"/>
      <c r="H33" s="32">
        <f>IF(E33, ROUND(IF(E35,ROUNDDOWN(H32/2,2),H32)*10%,2), 0)</f>
        <v>0</v>
      </c>
      <c r="I33" s="42" t="str">
        <f t="shared" si="5"/>
        <v/>
      </c>
    </row>
    <row r="34" spans="1:27" ht="15.75" customHeight="1" x14ac:dyDescent="0.3">
      <c r="A34" s="90"/>
      <c r="B34" s="90"/>
      <c r="C34" s="90"/>
      <c r="D34" s="90"/>
      <c r="E34" s="90"/>
      <c r="F34" s="90"/>
      <c r="G34" s="28"/>
      <c r="H34" s="28"/>
      <c r="I34" s="43"/>
    </row>
    <row r="35" spans="1:27" ht="15.75" customHeight="1" x14ac:dyDescent="0.3">
      <c r="A35" s="1" t="s">
        <v>46</v>
      </c>
      <c r="B35" s="81"/>
      <c r="C35" s="1"/>
      <c r="D35" s="1"/>
      <c r="E35" s="69" t="b">
        <v>0</v>
      </c>
      <c r="F35" s="68"/>
      <c r="G35" s="28"/>
      <c r="H35" s="28">
        <f>IF(E35, ROUNDUP((H29-H30)/2, 2)+ROUNDUP(H32/2, 2), 0)</f>
        <v>0</v>
      </c>
      <c r="I35" s="42" t="str">
        <f t="shared" si="5"/>
        <v/>
      </c>
    </row>
    <row r="36" spans="1:27" ht="13.5" customHeight="1" x14ac:dyDescent="0.3">
      <c r="A36" s="1"/>
      <c r="B36" s="81"/>
      <c r="C36" s="1"/>
      <c r="D36" s="1"/>
      <c r="E36" s="68"/>
      <c r="F36" s="68"/>
      <c r="G36" s="28"/>
      <c r="H36" s="28"/>
      <c r="I36" s="43"/>
    </row>
    <row r="37" spans="1:27" s="6" customFormat="1" ht="18" customHeight="1" x14ac:dyDescent="0.3">
      <c r="A37" s="2" t="s">
        <v>27</v>
      </c>
      <c r="B37" s="82"/>
      <c r="C37" s="15"/>
      <c r="D37" s="15"/>
      <c r="E37" s="14"/>
      <c r="F37" s="14"/>
      <c r="G37" s="29"/>
      <c r="H37" s="70">
        <f>H30+H33+H35</f>
        <v>0</v>
      </c>
      <c r="I37" s="44" t="str">
        <f t="shared" si="5"/>
        <v/>
      </c>
      <c r="K37" s="59"/>
      <c r="L37" s="73"/>
      <c r="M37" s="73"/>
      <c r="N37" s="73"/>
      <c r="O37" s="73"/>
      <c r="P37" s="73"/>
      <c r="Q37" s="73"/>
      <c r="R37" s="73"/>
      <c r="S37" s="73"/>
      <c r="T37" s="73"/>
      <c r="U37" s="73"/>
      <c r="V37" s="73"/>
      <c r="W37" s="73"/>
      <c r="X37" s="73"/>
      <c r="Y37" s="73"/>
      <c r="Z37" s="73"/>
      <c r="AA37" s="73"/>
    </row>
    <row r="38" spans="1:27" s="6" customFormat="1" ht="18" customHeight="1" x14ac:dyDescent="0.3">
      <c r="A38" s="91" t="s">
        <v>26</v>
      </c>
      <c r="B38" s="91"/>
      <c r="C38" s="91"/>
      <c r="D38" s="91"/>
      <c r="E38" s="91"/>
      <c r="F38" s="91"/>
      <c r="G38" s="29"/>
      <c r="H38" s="70">
        <f>H29-H30+H32-H33-H35</f>
        <v>0</v>
      </c>
      <c r="I38" s="44" t="str">
        <f t="shared" si="5"/>
        <v/>
      </c>
      <c r="K38" s="59"/>
      <c r="L38" s="73"/>
      <c r="M38" s="73"/>
      <c r="N38" s="73"/>
      <c r="O38" s="73"/>
      <c r="P38" s="73"/>
      <c r="Q38" s="73"/>
      <c r="R38" s="73"/>
      <c r="S38" s="73"/>
      <c r="T38" s="73"/>
      <c r="U38" s="73"/>
      <c r="V38" s="73"/>
      <c r="W38" s="73"/>
      <c r="X38" s="73"/>
      <c r="Y38" s="73"/>
      <c r="Z38" s="73"/>
      <c r="AA38" s="73"/>
    </row>
    <row r="39" spans="1:27" s="13" customFormat="1" ht="11.25" customHeight="1" x14ac:dyDescent="0.15">
      <c r="A39" s="24"/>
      <c r="B39" s="79"/>
      <c r="C39" s="24"/>
      <c r="D39" s="24"/>
      <c r="E39" s="25"/>
      <c r="F39" s="26"/>
      <c r="G39" s="26"/>
      <c r="H39" s="26"/>
      <c r="I39" s="30"/>
      <c r="K39" s="12"/>
      <c r="L39" s="76"/>
      <c r="M39" s="76"/>
      <c r="N39" s="76"/>
      <c r="O39" s="76"/>
      <c r="P39" s="76"/>
      <c r="Q39" s="76"/>
      <c r="R39" s="76"/>
      <c r="S39" s="76"/>
      <c r="T39" s="76"/>
      <c r="U39" s="76"/>
      <c r="V39" s="76"/>
      <c r="W39" s="76"/>
      <c r="X39" s="76"/>
      <c r="Y39" s="76"/>
      <c r="Z39" s="76"/>
      <c r="AA39" s="76"/>
    </row>
    <row r="40" spans="1:27" ht="73.5" customHeight="1" x14ac:dyDescent="0.3">
      <c r="A40" s="94" t="s">
        <v>51</v>
      </c>
      <c r="B40" s="94"/>
      <c r="C40" s="94"/>
      <c r="D40" s="94"/>
      <c r="E40" s="94"/>
      <c r="F40" s="94"/>
      <c r="G40" s="94"/>
      <c r="H40" s="94"/>
      <c r="I40" s="94"/>
    </row>
    <row r="41" spans="1:27" s="39" customFormat="1" ht="50.25" customHeight="1" x14ac:dyDescent="0.15">
      <c r="A41" s="57"/>
      <c r="B41" s="80"/>
      <c r="C41" s="62"/>
      <c r="D41" s="62"/>
      <c r="E41" s="71"/>
      <c r="F41" s="71"/>
      <c r="G41" s="71"/>
      <c r="H41" s="71"/>
      <c r="I41" s="62"/>
      <c r="K41" s="41" t="str" cm="1">
        <f t="array" ref="K41">IFERROR(INDEX(L41:AB41,MIN(IF(L41:AB41&lt;&gt;"",COLUMN(L41:AB41)-COLUMN(L41)+1,9999))), "")</f>
        <v>Bitte füllen Sie das Feld 'Datum' aus.</v>
      </c>
      <c r="L41" s="74" t="str">
        <f>IF(ISBLANK(A41), "Bitte füllen Sie das Feld 'Datum' aus.","")</f>
        <v>Bitte füllen Sie das Feld 'Datum' aus.</v>
      </c>
      <c r="M41" s="74"/>
      <c r="N41" s="74"/>
      <c r="O41" s="74"/>
      <c r="P41" s="74"/>
      <c r="Q41" s="74"/>
      <c r="R41" s="74"/>
      <c r="S41" s="74"/>
      <c r="T41" s="74"/>
      <c r="U41" s="74"/>
      <c r="V41" s="74"/>
      <c r="W41" s="74"/>
      <c r="X41" s="74"/>
      <c r="Y41" s="74"/>
      <c r="Z41" s="74"/>
      <c r="AA41" s="74"/>
    </row>
    <row r="42" spans="1:27" ht="15" customHeight="1" x14ac:dyDescent="0.3">
      <c r="A42" s="95" t="s">
        <v>41</v>
      </c>
      <c r="B42" s="95"/>
      <c r="C42" s="95"/>
      <c r="D42" s="95"/>
      <c r="E42" s="95"/>
      <c r="F42" s="95"/>
      <c r="G42" s="95"/>
      <c r="H42" s="95"/>
      <c r="I42" s="95"/>
    </row>
    <row r="43" spans="1:27" ht="11.25" customHeight="1" x14ac:dyDescent="0.3">
      <c r="A43" s="86" t="s">
        <v>42</v>
      </c>
      <c r="B43" s="86"/>
      <c r="C43" s="86"/>
      <c r="D43" s="86"/>
      <c r="E43" s="86"/>
      <c r="F43" s="86"/>
      <c r="G43" s="86"/>
      <c r="H43" s="86"/>
      <c r="I43" s="86"/>
    </row>
  </sheetData>
  <sheetProtection algorithmName="SHA-512" hashValue="Yf/Ohgh3DxWZqxjqJOTuau9dMpBljgt3N4RmxV2QI5DkfNIYdIS8SPt/dwaAeHpvpHUsQxDkQ40Rd8EHhqvwYQ==" saltValue="II6KFEbzUqwu4y9Z9dGqMg==" spinCount="100000" sheet="1" objects="1" scenarios="1" selectLockedCells="1"/>
  <mergeCells count="11">
    <mergeCell ref="A11:I11"/>
    <mergeCell ref="A3:I3"/>
    <mergeCell ref="A7:D7"/>
    <mergeCell ref="A40:I40"/>
    <mergeCell ref="A42:I42"/>
    <mergeCell ref="A43:I43"/>
    <mergeCell ref="A13:I13"/>
    <mergeCell ref="A30:F30"/>
    <mergeCell ref="F31:G31"/>
    <mergeCell ref="A34:F34"/>
    <mergeCell ref="A38:F38"/>
  </mergeCells>
  <pageMargins left="0.98425196850393704" right="0" top="0.59055118110236227" bottom="0.39370078740157483" header="0" footer="0"/>
  <pageSetup paperSize="9" scale="97" fitToWidth="0"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0</xdr:col>
                    <xdr:colOff>0</xdr:colOff>
                    <xdr:row>34</xdr:row>
                    <xdr:rowOff>0</xdr:rowOff>
                  </from>
                  <to>
                    <xdr:col>0</xdr:col>
                    <xdr:colOff>274320</xdr:colOff>
                    <xdr:row>35</xdr:row>
                    <xdr:rowOff>7620</xdr:rowOff>
                  </to>
                </anchor>
              </controlPr>
            </control>
          </mc:Choice>
        </mc:AlternateContent>
        <mc:AlternateContent xmlns:mc="http://schemas.openxmlformats.org/markup-compatibility/2006">
          <mc:Choice Requires="x14">
            <control shapeId="4105" r:id="rId5" name="Check Box 9">
              <controlPr locked="0" defaultSize="0" autoFill="0" autoLine="0" autoPict="0">
                <anchor moveWithCells="1">
                  <from>
                    <xdr:col>0</xdr:col>
                    <xdr:colOff>0</xdr:colOff>
                    <xdr:row>32</xdr:row>
                    <xdr:rowOff>0</xdr:rowOff>
                  </from>
                  <to>
                    <xdr:col>0</xdr:col>
                    <xdr:colOff>274320</xdr:colOff>
                    <xdr:row>33</xdr:row>
                    <xdr:rowOff>7620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Formular Pflegehilfsmittel</vt:lpstr>
      <vt:lpstr>'Formular Pflegehilfsmittel'!Druckbereich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Ommo Meiners</dc:creator>
  <cp:lastModifiedBy>Mathes, Holger</cp:lastModifiedBy>
  <cp:lastPrinted>2025-06-23T08:11:46Z</cp:lastPrinted>
  <dcterms:created xsi:type="dcterms:W3CDTF">2025-04-04T10:24:18Z</dcterms:created>
  <dcterms:modified xsi:type="dcterms:W3CDTF">2025-09-16T08:22:52Z</dcterms:modified>
</cp:coreProperties>
</file>